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Wireless Cost Sheet" sheetId="1" r:id="rId1"/>
    <sheet name="Assumptions" sheetId="2" r:id="rId2"/>
    <sheet name="Sheet3" sheetId="3" r:id="rId3"/>
  </sheets>
  <definedNames>
    <definedName name="_xlnm.Print_Area" localSheetId="0">'Wireless Cost Sheet'!$A$2:$H$48</definedName>
  </definedNames>
  <calcPr fullCalcOnLoad="1"/>
</workbook>
</file>

<file path=xl/sharedStrings.xml><?xml version="1.0" encoding="utf-8"?>
<sst xmlns="http://schemas.openxmlformats.org/spreadsheetml/2006/main" count="91" uniqueCount="82">
  <si>
    <t>Without Paid Labor</t>
  </si>
  <si>
    <t>With Paid Labor</t>
  </si>
  <si>
    <t>Season Labor Costs</t>
  </si>
  <si>
    <t xml:space="preserve">Vendor Fee </t>
  </si>
  <si>
    <t>Fixed (Monthly) Costs Paid for by the Market</t>
  </si>
  <si>
    <t>Total Monthly Costs for Season</t>
  </si>
  <si>
    <t>Season net surplus (deficit) with Vendor Fee</t>
  </si>
  <si>
    <t>Variable (Transaction) Fees Paid for by the Market</t>
  </si>
  <si>
    <t>Cost Estimate for 20-week Season (Paid by Market)</t>
  </si>
  <si>
    <t>Start-up Cost (Paid by WSFMA)</t>
  </si>
  <si>
    <t>Extra Battery</t>
  </si>
  <si>
    <t>Total Start-up Cost Provided by WSFMA</t>
  </si>
  <si>
    <t xml:space="preserve">Wireless Terminal ($19 per month x 5 mos) </t>
  </si>
  <si>
    <t>Net Fees for Season -  20 weeks</t>
  </si>
  <si>
    <t>Total Fees Per Market</t>
  </si>
  <si>
    <t xml:space="preserve"> Season net deficit before Vendor Fee</t>
  </si>
  <si>
    <t>Estimated per hour rate; 4 hrs/wk for 20 weeks (80 season hrs)</t>
  </si>
  <si>
    <t>ASSUMPTIONS</t>
  </si>
  <si>
    <t>DEBIT</t>
  </si>
  <si>
    <t>FOOD STAMP</t>
  </si>
  <si>
    <t>CREDIT</t>
  </si>
  <si>
    <t>AVE SALE</t>
  </si>
  <si>
    <t>AVE # TRANSACTIONS</t>
  </si>
  <si>
    <t>PER MARKET</t>
  </si>
  <si>
    <t>TOTAL SALES</t>
  </si>
  <si>
    <t>TO VENDOR</t>
  </si>
  <si>
    <t>PERCENT CHARGED</t>
  </si>
  <si>
    <t>FOR VENDOR SURCHARGE</t>
  </si>
  <si>
    <t>DEBIT &amp; CREDIT ONLY</t>
  </si>
  <si>
    <t xml:space="preserve">TOTAL SALES ELIGIBLE </t>
  </si>
  <si>
    <t xml:space="preserve">TOTAL AMOUNT </t>
  </si>
  <si>
    <t>TOTAL $ RECEIVED</t>
  </si>
  <si>
    <t>VENDORS</t>
  </si>
  <si>
    <t xml:space="preserve">RECEIVED FROM </t>
  </si>
  <si>
    <t>20 WEEKS</t>
  </si>
  <si>
    <t>SEASON=</t>
  </si>
  <si>
    <t>BY MARKET FROM</t>
  </si>
  <si>
    <t>PER TRANS</t>
  </si>
  <si>
    <t>FEE</t>
  </si>
  <si>
    <t># TRANSACTIONS</t>
  </si>
  <si>
    <t>REWARDS CARDS</t>
  </si>
  <si>
    <t>% OF SALE</t>
  </si>
  <si>
    <t>Carrying Case</t>
  </si>
  <si>
    <t>Machine Cost</t>
  </si>
  <si>
    <t>Debit Fee Per Transaction*</t>
  </si>
  <si>
    <t xml:space="preserve">Credit Card (Rewards) Fee Per Transaction* </t>
  </si>
  <si>
    <t>Debit Fee Total per market</t>
  </si>
  <si>
    <t>Food Stamp Fee Total per market</t>
  </si>
  <si>
    <t>Credit Card Fee Total per market</t>
  </si>
  <si>
    <t>Wireless Costs Spreadsheet             Food Stamp/Debit/Credit</t>
  </si>
  <si>
    <t>*see sheet 2 with assumptions for card purchases</t>
  </si>
  <si>
    <t>Weeks in season</t>
  </si>
  <si>
    <t>Vendor Charge</t>
  </si>
  <si>
    <t>Vendor Fees</t>
  </si>
  <si>
    <t>Vendor fees per season</t>
  </si>
  <si>
    <t>Ave cred/deb wkly sales</t>
  </si>
  <si>
    <t>Food Stamp Fee Per Transaction</t>
  </si>
  <si>
    <r>
      <t xml:space="preserve">Debit -  Avg 15 transactions </t>
    </r>
    <r>
      <rPr>
        <b/>
        <sz val="11"/>
        <rFont val="Arial"/>
        <family val="2"/>
      </rPr>
      <t>per market*</t>
    </r>
  </si>
  <si>
    <r>
      <t xml:space="preserve">Food Stamps -  Avg 5 transactions </t>
    </r>
    <r>
      <rPr>
        <b/>
        <sz val="11"/>
        <rFont val="Arial"/>
        <family val="2"/>
      </rPr>
      <t>per market*</t>
    </r>
  </si>
  <si>
    <r>
      <t xml:space="preserve">Credit - Ave 10 transactions </t>
    </r>
    <r>
      <rPr>
        <b/>
        <sz val="11"/>
        <rFont val="Arial"/>
        <family val="2"/>
      </rPr>
      <t>per market*</t>
    </r>
  </si>
  <si>
    <t>($9.00 hr plus 14% employer taxes=$10.25 per hr)</t>
  </si>
  <si>
    <t>Avg wkly vendor sales $675 in credit/debit per market X 4%=$27 X 20 wks*</t>
  </si>
  <si>
    <t>depends on user’s debit card network</t>
  </si>
  <si>
    <t>MARKET DAY</t>
  </si>
  <si>
    <t>TOTAL % CHARGE PER</t>
  </si>
  <si>
    <t>% SALE x AVE SALE</t>
  </si>
  <si>
    <t>TOTAL FEE</t>
  </si>
  <si>
    <t>20 WEEK SEASON</t>
  </si>
  <si>
    <t>DEBIT CARD W/PIN</t>
  </si>
  <si>
    <t>TOTAL CREDIT CARD FEE PER MARKET DAY</t>
  </si>
  <si>
    <t>TOTAL CREDIT CARD FEE PER TRANSACTION .20 FEE + .80 (FROM % OF SALE)</t>
  </si>
  <si>
    <t>CREDIT CARD BASED ON</t>
  </si>
  <si>
    <t xml:space="preserve">TOTAL CREDIT CARD </t>
  </si>
  <si>
    <t>FEE PER SEASON</t>
  </si>
  <si>
    <t>Rita Ordonez WSFMA 1-30-09</t>
  </si>
  <si>
    <t>FEE ($2) + % ($8.69)</t>
  </si>
  <si>
    <t>Using .60 as a mid point estimate for debit card purchases</t>
  </si>
  <si>
    <t>.38 - .80</t>
  </si>
  <si>
    <t>Statement Fee (2.50 per month X 5 mos)</t>
  </si>
  <si>
    <t>PCI compliance fee (4.95 per month X 5 mos)</t>
  </si>
  <si>
    <t>In this model markts would need to charge vendors 6.1% to cover costs of labor</t>
  </si>
  <si>
    <t>20 Week Season Break Even Spreadsheet - Fast Transact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</si>
</sst>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&quot;$&quot;#,##0"/>
    <numFmt numFmtId="166" formatCode="&quot;$&quot;#,##0.0000"/>
    <numFmt numFmtId="167" formatCode="_(* #,##0.0000_);_(* \(#,##0.0000\);_(* &quot;-&quot;??_);_(@_)"/>
    <numFmt numFmtId="168" formatCode="&quot;$&quot;#,##0.00"/>
    <numFmt numFmtId="169" formatCode="0.00_);\(0.00\)"/>
    <numFmt numFmtId="170" formatCode="#,##0.000_);\(#,##0.000\)"/>
    <numFmt numFmtId="171" formatCode="#,##0.0000_);\(#,##0.000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2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color indexed="48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b/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5" fillId="0" borderId="0" xfId="0" applyFont="1" applyAlignment="1">
      <alignment horizontal="center" wrapText="1"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44" fontId="7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2" borderId="2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0" fontId="6" fillId="0" borderId="0" xfId="0" applyNumberFormat="1" applyFont="1" applyFill="1" applyBorder="1" applyAlignment="1">
      <alignment/>
    </xf>
    <xf numFmtId="44" fontId="5" fillId="0" borderId="0" xfId="17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4" fillId="3" borderId="3" xfId="0" applyFont="1" applyFill="1" applyBorder="1" applyAlignment="1">
      <alignment vertical="center"/>
    </xf>
    <xf numFmtId="44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43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12" fillId="0" borderId="0" xfId="0" applyFont="1" applyAlignment="1">
      <alignment/>
    </xf>
    <xf numFmtId="0" fontId="6" fillId="4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" fillId="5" borderId="0" xfId="0" applyFont="1" applyFill="1" applyAlignment="1">
      <alignment/>
    </xf>
    <xf numFmtId="0" fontId="0" fillId="5" borderId="0" xfId="0" applyFont="1" applyFill="1" applyAlignment="1">
      <alignment/>
    </xf>
    <xf numFmtId="168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left"/>
    </xf>
    <xf numFmtId="168" fontId="0" fillId="5" borderId="0" xfId="0" applyNumberFormat="1" applyFont="1" applyFill="1" applyAlignment="1">
      <alignment/>
    </xf>
    <xf numFmtId="0" fontId="6" fillId="6" borderId="4" xfId="0" applyFont="1" applyFill="1" applyBorder="1" applyAlignment="1">
      <alignment/>
    </xf>
    <xf numFmtId="0" fontId="6" fillId="6" borderId="5" xfId="0" applyFont="1" applyFill="1" applyBorder="1" applyAlignment="1">
      <alignment/>
    </xf>
    <xf numFmtId="0" fontId="0" fillId="4" borderId="0" xfId="0" applyFont="1" applyFill="1" applyAlignment="1">
      <alignment/>
    </xf>
    <xf numFmtId="0" fontId="13" fillId="6" borderId="4" xfId="0" applyFont="1" applyFill="1" applyBorder="1" applyAlignment="1">
      <alignment/>
    </xf>
    <xf numFmtId="0" fontId="0" fillId="6" borderId="5" xfId="0" applyFont="1" applyFill="1" applyBorder="1" applyAlignment="1">
      <alignment/>
    </xf>
    <xf numFmtId="0" fontId="0" fillId="6" borderId="6" xfId="0" applyFont="1" applyFill="1" applyBorder="1" applyAlignment="1">
      <alignment/>
    </xf>
    <xf numFmtId="7" fontId="5" fillId="2" borderId="7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2" fillId="3" borderId="3" xfId="0" applyFont="1" applyFill="1" applyBorder="1" applyAlignment="1">
      <alignment/>
    </xf>
    <xf numFmtId="0" fontId="11" fillId="3" borderId="8" xfId="0" applyFont="1" applyFill="1" applyBorder="1" applyAlignment="1">
      <alignment/>
    </xf>
    <xf numFmtId="0" fontId="11" fillId="3" borderId="3" xfId="0" applyFont="1" applyFill="1" applyBorder="1" applyAlignment="1">
      <alignment/>
    </xf>
    <xf numFmtId="0" fontId="12" fillId="2" borderId="3" xfId="0" applyFont="1" applyFill="1" applyBorder="1" applyAlignment="1">
      <alignment/>
    </xf>
    <xf numFmtId="0" fontId="12" fillId="2" borderId="3" xfId="0" applyFont="1" applyFill="1" applyBorder="1" applyAlignment="1">
      <alignment/>
    </xf>
    <xf numFmtId="0" fontId="11" fillId="2" borderId="9" xfId="0" applyFont="1" applyFill="1" applyBorder="1" applyAlignment="1">
      <alignment horizontal="right"/>
    </xf>
    <xf numFmtId="0" fontId="11" fillId="2" borderId="0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12" fillId="3" borderId="8" xfId="0" applyFont="1" applyFill="1" applyBorder="1" applyAlignment="1">
      <alignment horizontal="left"/>
    </xf>
    <xf numFmtId="0" fontId="12" fillId="3" borderId="9" xfId="0" applyFont="1" applyFill="1" applyBorder="1" applyAlignment="1">
      <alignment horizontal="left"/>
    </xf>
    <xf numFmtId="0" fontId="11" fillId="3" borderId="8" xfId="0" applyFont="1" applyFill="1" applyBorder="1" applyAlignment="1">
      <alignment horizontal="right"/>
    </xf>
    <xf numFmtId="0" fontId="11" fillId="2" borderId="2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7" borderId="0" xfId="0" applyFont="1" applyFill="1" applyBorder="1" applyAlignment="1">
      <alignment/>
    </xf>
    <xf numFmtId="0" fontId="11" fillId="7" borderId="1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0" fillId="7" borderId="0" xfId="0" applyFill="1" applyAlignment="1">
      <alignment/>
    </xf>
    <xf numFmtId="168" fontId="12" fillId="2" borderId="3" xfId="0" applyNumberFormat="1" applyFont="1" applyFill="1" applyBorder="1" applyAlignment="1">
      <alignment/>
    </xf>
    <xf numFmtId="168" fontId="12" fillId="0" borderId="0" xfId="17" applyNumberFormat="1" applyFont="1" applyFill="1" applyBorder="1" applyAlignment="1">
      <alignment/>
    </xf>
    <xf numFmtId="168" fontId="11" fillId="2" borderId="7" xfId="0" applyNumberFormat="1" applyFont="1" applyFill="1" applyBorder="1" applyAlignment="1">
      <alignment/>
    </xf>
    <xf numFmtId="7" fontId="12" fillId="0" borderId="0" xfId="17" applyNumberFormat="1" applyFont="1" applyFill="1" applyBorder="1" applyAlignment="1">
      <alignment/>
    </xf>
    <xf numFmtId="7" fontId="12" fillId="3" borderId="3" xfId="0" applyNumberFormat="1" applyFont="1" applyFill="1" applyBorder="1" applyAlignment="1">
      <alignment/>
    </xf>
    <xf numFmtId="7" fontId="11" fillId="0" borderId="0" xfId="17" applyNumberFormat="1" applyFont="1" applyFill="1" applyBorder="1" applyAlignment="1">
      <alignment/>
    </xf>
    <xf numFmtId="7" fontId="12" fillId="7" borderId="0" xfId="15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68" fontId="4" fillId="0" borderId="0" xfId="0" applyNumberFormat="1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68" fontId="4" fillId="0" borderId="0" xfId="0" applyNumberFormat="1" applyFont="1" applyAlignment="1">
      <alignment/>
    </xf>
    <xf numFmtId="0" fontId="12" fillId="0" borderId="11" xfId="0" applyFont="1" applyFill="1" applyBorder="1" applyAlignment="1">
      <alignment horizontal="left"/>
    </xf>
    <xf numFmtId="0" fontId="11" fillId="7" borderId="3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7" fontId="12" fillId="3" borderId="3" xfId="17" applyNumberFormat="1" applyFont="1" applyFill="1" applyBorder="1" applyAlignment="1">
      <alignment/>
    </xf>
    <xf numFmtId="0" fontId="11" fillId="3" borderId="9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2" fillId="3" borderId="8" xfId="0" applyFont="1" applyFill="1" applyBorder="1" applyAlignment="1">
      <alignment/>
    </xf>
    <xf numFmtId="0" fontId="11" fillId="0" borderId="1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left"/>
    </xf>
    <xf numFmtId="0" fontId="12" fillId="3" borderId="13" xfId="0" applyFont="1" applyFill="1" applyBorder="1" applyAlignment="1">
      <alignment/>
    </xf>
    <xf numFmtId="168" fontId="12" fillId="3" borderId="13" xfId="17" applyNumberFormat="1" applyFont="1" applyFill="1" applyBorder="1" applyAlignment="1">
      <alignment/>
    </xf>
    <xf numFmtId="168" fontId="12" fillId="3" borderId="8" xfId="17" applyNumberFormat="1" applyFont="1" applyFill="1" applyBorder="1" applyAlignment="1">
      <alignment/>
    </xf>
    <xf numFmtId="0" fontId="12" fillId="2" borderId="3" xfId="0" applyFont="1" applyFill="1" applyBorder="1" applyAlignment="1">
      <alignment horizontal="left"/>
    </xf>
    <xf numFmtId="4" fontId="12" fillId="3" borderId="3" xfId="15" applyNumberFormat="1" applyFont="1" applyFill="1" applyBorder="1" applyAlignment="1">
      <alignment/>
    </xf>
    <xf numFmtId="4" fontId="12" fillId="3" borderId="3" xfId="0" applyNumberFormat="1" applyFont="1" applyFill="1" applyBorder="1" applyAlignment="1">
      <alignment/>
    </xf>
    <xf numFmtId="4" fontId="12" fillId="0" borderId="0" xfId="0" applyNumberFormat="1" applyFont="1" applyFill="1" applyAlignment="1">
      <alignment/>
    </xf>
    <xf numFmtId="4" fontId="12" fillId="2" borderId="3" xfId="15" applyNumberFormat="1" applyFont="1" applyFill="1" applyBorder="1" applyAlignment="1">
      <alignment/>
    </xf>
    <xf numFmtId="4" fontId="12" fillId="2" borderId="3" xfId="0" applyNumberFormat="1" applyFont="1" applyFill="1" applyBorder="1" applyAlignment="1">
      <alignment/>
    </xf>
    <xf numFmtId="4" fontId="12" fillId="2" borderId="3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1" fillId="2" borderId="7" xfId="17" applyNumberFormat="1" applyFont="1" applyFill="1" applyBorder="1" applyAlignment="1">
      <alignment/>
    </xf>
    <xf numFmtId="4" fontId="11" fillId="0" borderId="0" xfId="17" applyNumberFormat="1" applyFont="1" applyFill="1" applyBorder="1" applyAlignment="1">
      <alignment/>
    </xf>
    <xf numFmtId="4" fontId="11" fillId="2" borderId="12" xfId="15" applyNumberFormat="1" applyFont="1" applyFill="1" applyBorder="1" applyAlignment="1">
      <alignment/>
    </xf>
    <xf numFmtId="4" fontId="12" fillId="0" borderId="15" xfId="0" applyNumberFormat="1" applyFont="1" applyFill="1" applyBorder="1" applyAlignment="1">
      <alignment/>
    </xf>
    <xf numFmtId="4" fontId="11" fillId="3" borderId="3" xfId="15" applyNumberFormat="1" applyFont="1" applyFill="1" applyBorder="1" applyAlignment="1">
      <alignment/>
    </xf>
    <xf numFmtId="4" fontId="11" fillId="2" borderId="3" xfId="15" applyNumberFormat="1" applyFont="1" applyFill="1" applyBorder="1" applyAlignment="1">
      <alignment/>
    </xf>
    <xf numFmtId="168" fontId="12" fillId="7" borderId="11" xfId="15" applyNumberFormat="1" applyFont="1" applyFill="1" applyBorder="1" applyAlignment="1">
      <alignment/>
    </xf>
    <xf numFmtId="168" fontId="12" fillId="7" borderId="3" xfId="15" applyNumberFormat="1" applyFont="1" applyFill="1" applyBorder="1" applyAlignment="1">
      <alignment/>
    </xf>
    <xf numFmtId="168" fontId="12" fillId="2" borderId="3" xfId="17" applyNumberFormat="1" applyFont="1" applyFill="1" applyBorder="1" applyAlignment="1">
      <alignment/>
    </xf>
    <xf numFmtId="0" fontId="0" fillId="6" borderId="5" xfId="0" applyFill="1" applyBorder="1" applyAlignment="1">
      <alignment/>
    </xf>
    <xf numFmtId="0" fontId="0" fillId="6" borderId="6" xfId="0" applyFill="1" applyBorder="1" applyAlignment="1">
      <alignment/>
    </xf>
    <xf numFmtId="0" fontId="14" fillId="4" borderId="16" xfId="0" applyFont="1" applyFill="1" applyBorder="1" applyAlignment="1">
      <alignment horizontal="left" vertical="top" wrapText="1"/>
    </xf>
    <xf numFmtId="0" fontId="14" fillId="4" borderId="17" xfId="0" applyFont="1" applyFill="1" applyBorder="1" applyAlignment="1">
      <alignment horizontal="left" vertical="top" wrapText="1"/>
    </xf>
    <xf numFmtId="0" fontId="6" fillId="5" borderId="3" xfId="0" applyFont="1" applyFill="1" applyBorder="1" applyAlignment="1">
      <alignment/>
    </xf>
    <xf numFmtId="168" fontId="0" fillId="5" borderId="3" xfId="0" applyNumberFormat="1" applyFont="1" applyFill="1" applyBorder="1" applyAlignment="1">
      <alignment horizontal="left"/>
    </xf>
    <xf numFmtId="0" fontId="0" fillId="5" borderId="3" xfId="0" applyFont="1" applyFill="1" applyBorder="1" applyAlignment="1">
      <alignment horizontal="left"/>
    </xf>
    <xf numFmtId="10" fontId="0" fillId="5" borderId="3" xfId="0" applyNumberFormat="1" applyFont="1" applyFill="1" applyBorder="1" applyAlignment="1">
      <alignment horizontal="left"/>
    </xf>
    <xf numFmtId="168" fontId="0" fillId="4" borderId="3" xfId="0" applyNumberFormat="1" applyFont="1" applyFill="1" applyBorder="1" applyAlignment="1">
      <alignment horizontal="left"/>
    </xf>
    <xf numFmtId="0" fontId="0" fillId="4" borderId="3" xfId="0" applyFont="1" applyFill="1" applyBorder="1" applyAlignment="1">
      <alignment horizontal="left"/>
    </xf>
    <xf numFmtId="3" fontId="0" fillId="4" borderId="3" xfId="0" applyNumberFormat="1" applyFont="1" applyFill="1" applyBorder="1" applyAlignment="1">
      <alignment horizontal="left"/>
    </xf>
    <xf numFmtId="0" fontId="0" fillId="4" borderId="0" xfId="0" applyFill="1" applyAlignment="1">
      <alignment/>
    </xf>
    <xf numFmtId="0" fontId="0" fillId="4" borderId="0" xfId="0" applyFont="1" applyFill="1" applyBorder="1" applyAlignment="1">
      <alignment horizontal="left"/>
    </xf>
    <xf numFmtId="168" fontId="0" fillId="4" borderId="0" xfId="0" applyNumberFormat="1" applyFont="1" applyFill="1" applyBorder="1" applyAlignment="1">
      <alignment horizontal="left"/>
    </xf>
    <xf numFmtId="3" fontId="0" fillId="4" borderId="0" xfId="0" applyNumberFormat="1" applyFont="1" applyFill="1" applyBorder="1" applyAlignment="1">
      <alignment horizontal="left"/>
    </xf>
    <xf numFmtId="0" fontId="0" fillId="4" borderId="3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18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43" fontId="5" fillId="0" borderId="0" xfId="0" applyNumberFormat="1" applyFont="1" applyBorder="1" applyAlignment="1">
      <alignment horizontal="center"/>
    </xf>
    <xf numFmtId="0" fontId="14" fillId="4" borderId="19" xfId="0" applyFont="1" applyFill="1" applyBorder="1" applyAlignment="1">
      <alignment horizontal="left" vertical="top" wrapText="1"/>
    </xf>
    <xf numFmtId="0" fontId="14" fillId="4" borderId="20" xfId="0" applyFont="1" applyFill="1" applyBorder="1" applyAlignment="1">
      <alignment horizontal="left" vertical="top" wrapText="1"/>
    </xf>
    <xf numFmtId="0" fontId="1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1">
      <selection activeCell="B1" sqref="B1"/>
    </sheetView>
  </sheetViews>
  <sheetFormatPr defaultColWidth="9.140625" defaultRowHeight="12.75"/>
  <cols>
    <col min="1" max="1" width="27.140625" style="0" customWidth="1"/>
    <col min="2" max="2" width="43.8515625" style="0" customWidth="1"/>
    <col min="3" max="4" width="15.421875" style="0" customWidth="1"/>
    <col min="5" max="5" width="4.8515625" style="25" customWidth="1"/>
    <col min="6" max="6" width="13.421875" style="0" customWidth="1"/>
    <col min="7" max="7" width="18.7109375" style="0" customWidth="1"/>
    <col min="8" max="8" width="21.00390625" style="0" customWidth="1"/>
    <col min="9" max="9" width="10.57421875" style="0" customWidth="1"/>
    <col min="10" max="10" width="16.57421875" style="0" customWidth="1"/>
    <col min="11" max="11" width="38.00390625" style="0" customWidth="1"/>
    <col min="12" max="12" width="48.421875" style="0" customWidth="1"/>
    <col min="13" max="13" width="33.28125" style="0" customWidth="1"/>
    <col min="14" max="14" width="52.00390625" style="0" customWidth="1"/>
  </cols>
  <sheetData>
    <row r="1" ht="18">
      <c r="B1" s="134" t="s">
        <v>81</v>
      </c>
    </row>
    <row r="2" spans="1:8" ht="15.75">
      <c r="A2" s="128" t="s">
        <v>49</v>
      </c>
      <c r="B2" s="129"/>
      <c r="C2" s="129"/>
      <c r="D2" s="129"/>
      <c r="E2" s="129"/>
      <c r="F2" s="129"/>
      <c r="G2" s="129"/>
      <c r="H2" s="129"/>
    </row>
    <row r="3" spans="1:8" ht="15">
      <c r="A3" s="130"/>
      <c r="B3" s="130"/>
      <c r="C3" s="130"/>
      <c r="D3" s="130"/>
      <c r="E3" s="130"/>
      <c r="F3" s="130"/>
      <c r="G3" s="130"/>
      <c r="H3" s="130"/>
    </row>
    <row r="4" spans="1:6" ht="15.75">
      <c r="A4" s="26" t="s">
        <v>9</v>
      </c>
      <c r="B4" s="1"/>
      <c r="C4" s="131"/>
      <c r="D4" s="131"/>
      <c r="E4" s="45"/>
      <c r="F4" s="2"/>
    </row>
    <row r="5" spans="1:5" ht="15.75">
      <c r="A5" s="83" t="s">
        <v>43</v>
      </c>
      <c r="B5" s="84"/>
      <c r="C5" s="82">
        <v>549</v>
      </c>
      <c r="D5" s="14"/>
      <c r="E5" s="5"/>
    </row>
    <row r="6" spans="1:5" ht="15.75">
      <c r="A6" s="83" t="s">
        <v>10</v>
      </c>
      <c r="B6" s="84"/>
      <c r="C6" s="69">
        <v>50</v>
      </c>
      <c r="D6" s="14"/>
      <c r="E6" s="4"/>
    </row>
    <row r="7" spans="1:5" ht="15.75">
      <c r="A7" s="83" t="s">
        <v>42</v>
      </c>
      <c r="B7" s="84"/>
      <c r="C7" s="82">
        <v>40</v>
      </c>
      <c r="D7" s="14"/>
      <c r="E7" s="4"/>
    </row>
    <row r="8" spans="1:5" ht="16.5" thickBot="1">
      <c r="A8" s="15" t="s">
        <v>11</v>
      </c>
      <c r="B8" s="16"/>
      <c r="C8" s="44">
        <f>SUM(C5:C7)</f>
        <v>639</v>
      </c>
      <c r="D8" s="12"/>
      <c r="E8" s="4"/>
    </row>
    <row r="9" spans="1:6" ht="15.75">
      <c r="A9" s="7"/>
      <c r="B9" s="7"/>
      <c r="C9" s="126"/>
      <c r="D9" s="127"/>
      <c r="E9" s="7"/>
      <c r="F9" s="4"/>
    </row>
    <row r="10" spans="1:6" ht="15.75">
      <c r="A10" s="26" t="s">
        <v>8</v>
      </c>
      <c r="E10" s="4"/>
      <c r="F10" s="6"/>
    </row>
    <row r="11" spans="1:5" ht="30" customHeight="1">
      <c r="A11" s="22" t="s">
        <v>7</v>
      </c>
      <c r="B11" s="23"/>
      <c r="C11" s="79" t="s">
        <v>0</v>
      </c>
      <c r="D11" s="79" t="s">
        <v>1</v>
      </c>
      <c r="E11" s="4"/>
    </row>
    <row r="12" spans="1:5" ht="15">
      <c r="A12" s="46" t="s">
        <v>57</v>
      </c>
      <c r="B12" s="46"/>
      <c r="C12" s="47">
        <v>15</v>
      </c>
      <c r="D12" s="48">
        <v>15</v>
      </c>
      <c r="E12" s="19"/>
    </row>
    <row r="13" spans="1:5" ht="15">
      <c r="A13" s="46" t="s">
        <v>58</v>
      </c>
      <c r="B13" s="46"/>
      <c r="C13" s="47">
        <v>5</v>
      </c>
      <c r="D13" s="48">
        <v>5</v>
      </c>
      <c r="E13" s="19"/>
    </row>
    <row r="14" spans="1:5" ht="15">
      <c r="A14" s="46" t="s">
        <v>59</v>
      </c>
      <c r="B14" s="46"/>
      <c r="C14" s="48">
        <v>10</v>
      </c>
      <c r="D14" s="48">
        <v>10</v>
      </c>
      <c r="E14" s="14"/>
    </row>
    <row r="15" spans="1:5" s="25" customFormat="1" ht="15">
      <c r="A15" s="32"/>
      <c r="B15" s="32"/>
      <c r="C15" s="31"/>
      <c r="D15" s="31"/>
      <c r="E15" s="14"/>
    </row>
    <row r="16" spans="1:6" ht="15">
      <c r="A16" s="32"/>
      <c r="B16" s="46" t="s">
        <v>44</v>
      </c>
      <c r="C16" s="93">
        <v>-0.6</v>
      </c>
      <c r="D16" s="93">
        <v>-0.6</v>
      </c>
      <c r="E16" s="14"/>
      <c r="F16" s="2" t="s">
        <v>50</v>
      </c>
    </row>
    <row r="17" spans="1:5" ht="14.25">
      <c r="A17" s="32"/>
      <c r="B17" s="46" t="s">
        <v>56</v>
      </c>
      <c r="C17" s="93">
        <v>-0.15</v>
      </c>
      <c r="D17" s="93">
        <v>-0.15</v>
      </c>
      <c r="E17" s="14"/>
    </row>
    <row r="18" spans="1:4" ht="14.25">
      <c r="A18" s="32"/>
      <c r="B18" s="46" t="s">
        <v>45</v>
      </c>
      <c r="C18" s="94">
        <v>-1.07</v>
      </c>
      <c r="D18" s="94">
        <v>-1.07</v>
      </c>
    </row>
    <row r="19" spans="1:4" s="25" customFormat="1" ht="14.25">
      <c r="A19" s="32"/>
      <c r="B19" s="32"/>
      <c r="C19" s="95"/>
      <c r="D19" s="95"/>
    </row>
    <row r="20" spans="1:6" ht="15">
      <c r="A20" s="32"/>
      <c r="B20" s="49" t="s">
        <v>46</v>
      </c>
      <c r="C20" s="96">
        <f>SUM(C12*C16)</f>
        <v>-9</v>
      </c>
      <c r="D20" s="96">
        <f>SUM(D12*D16)</f>
        <v>-9</v>
      </c>
      <c r="E20" s="17"/>
      <c r="F20" s="3"/>
    </row>
    <row r="21" spans="1:6" ht="15">
      <c r="A21" s="32"/>
      <c r="B21" s="49" t="s">
        <v>47</v>
      </c>
      <c r="C21" s="97">
        <f>SUM(C13*C17)</f>
        <v>-0.75</v>
      </c>
      <c r="D21" s="97">
        <f>SUM(D13*D17)</f>
        <v>-0.75</v>
      </c>
      <c r="E21" s="14"/>
      <c r="F21" s="3"/>
    </row>
    <row r="22" spans="1:6" ht="15">
      <c r="A22" s="32"/>
      <c r="B22" s="50" t="s">
        <v>48</v>
      </c>
      <c r="C22" s="98">
        <f>SUM(C14*0.2+(0.0193*45)*10)*-1</f>
        <v>-10.685</v>
      </c>
      <c r="D22" s="98">
        <f>SUM(D14*0.2+(0.0193*45)*10)*-1</f>
        <v>-10.685</v>
      </c>
      <c r="E22" s="17"/>
      <c r="F22" s="3"/>
    </row>
    <row r="23" spans="1:6" s="25" customFormat="1" ht="15">
      <c r="A23" s="32"/>
      <c r="B23" s="63"/>
      <c r="C23" s="99"/>
      <c r="D23" s="99"/>
      <c r="E23" s="17"/>
      <c r="F23" s="4"/>
    </row>
    <row r="24" spans="1:6" ht="16.5" thickBot="1">
      <c r="A24" s="32"/>
      <c r="B24" s="88" t="s">
        <v>14</v>
      </c>
      <c r="C24" s="100">
        <f>SUM(C20+C21+C22)</f>
        <v>-20.435000000000002</v>
      </c>
      <c r="D24" s="100">
        <f>SUM(D20+D21+D22)</f>
        <v>-20.435000000000002</v>
      </c>
      <c r="E24" s="19"/>
      <c r="F24" s="3"/>
    </row>
    <row r="25" spans="1:6" s="25" customFormat="1" ht="15.75">
      <c r="A25" s="32"/>
      <c r="B25" s="59"/>
      <c r="C25" s="101"/>
      <c r="D25" s="101"/>
      <c r="E25" s="17"/>
      <c r="F25" s="4"/>
    </row>
    <row r="26" spans="1:6" ht="18.75" thickBot="1">
      <c r="A26" s="85"/>
      <c r="B26" s="80" t="s">
        <v>13</v>
      </c>
      <c r="C26" s="102">
        <f>SUM(C24*20)</f>
        <v>-408.70000000000005</v>
      </c>
      <c r="D26" s="102">
        <f>SUM(D24*20)</f>
        <v>-408.70000000000005</v>
      </c>
      <c r="E26" s="21"/>
      <c r="F26" s="9"/>
    </row>
    <row r="27" spans="1:14" s="25" customFormat="1" ht="18.75" thickTop="1">
      <c r="A27" s="58"/>
      <c r="B27" s="78"/>
      <c r="C27" s="103"/>
      <c r="D27" s="103"/>
      <c r="E27" s="21"/>
      <c r="F27" s="9"/>
      <c r="L27" s="25">
        <f>SUM(I27+(J27*K27))</f>
        <v>0</v>
      </c>
      <c r="M27" s="25">
        <v>10</v>
      </c>
      <c r="N27" s="25">
        <f>SUM(L27*M27)</f>
        <v>0</v>
      </c>
    </row>
    <row r="28" spans="1:6" ht="15.75">
      <c r="A28" s="22" t="s">
        <v>4</v>
      </c>
      <c r="B28" s="54"/>
      <c r="C28" s="94"/>
      <c r="D28" s="94"/>
      <c r="E28" s="11"/>
      <c r="F28" s="4"/>
    </row>
    <row r="29" spans="1:6" ht="15">
      <c r="A29" s="55" t="s">
        <v>78</v>
      </c>
      <c r="B29" s="86"/>
      <c r="C29" s="93">
        <f>SUM(12.5*-1)</f>
        <v>-12.5</v>
      </c>
      <c r="D29" s="93">
        <f>SUM(12.5*-1)</f>
        <v>-12.5</v>
      </c>
      <c r="E29" s="18"/>
      <c r="F29" s="4"/>
    </row>
    <row r="30" spans="1:6" ht="15.75">
      <c r="A30" s="46" t="s">
        <v>79</v>
      </c>
      <c r="B30" s="56"/>
      <c r="C30" s="104">
        <f>SUM(24.75*-1)</f>
        <v>-24.75</v>
      </c>
      <c r="D30" s="104">
        <f>SUM(24.75*-1)</f>
        <v>-24.75</v>
      </c>
      <c r="E30" s="18"/>
      <c r="F30" s="4"/>
    </row>
    <row r="31" spans="1:6" ht="15.75">
      <c r="A31" s="49" t="s">
        <v>12</v>
      </c>
      <c r="B31" s="52"/>
      <c r="C31" s="105">
        <f>SUM(19*5)*-1</f>
        <v>-95</v>
      </c>
      <c r="D31" s="105">
        <f>SUM(19*5)*-1</f>
        <v>-95</v>
      </c>
      <c r="E31" s="18"/>
      <c r="F31" s="4"/>
    </row>
    <row r="32" spans="1:6" ht="16.5" thickBot="1">
      <c r="A32" s="51"/>
      <c r="B32" s="57" t="s">
        <v>5</v>
      </c>
      <c r="C32" s="100">
        <f>SUM(C29:C31)</f>
        <v>-132.25</v>
      </c>
      <c r="D32" s="100">
        <f>SUM(D29:D31)</f>
        <v>-132.25</v>
      </c>
      <c r="E32" s="20"/>
      <c r="F32" s="4"/>
    </row>
    <row r="33" spans="1:6" s="25" customFormat="1" ht="15.75">
      <c r="A33" s="87"/>
      <c r="B33" s="59"/>
      <c r="C33" s="70"/>
      <c r="D33" s="70"/>
      <c r="E33" s="20"/>
      <c r="F33" s="4"/>
    </row>
    <row r="34" spans="1:6" ht="18">
      <c r="A34" s="61" t="s">
        <v>2</v>
      </c>
      <c r="B34" s="60" t="s">
        <v>16</v>
      </c>
      <c r="C34" s="71"/>
      <c r="D34" s="71"/>
      <c r="E34" s="24"/>
      <c r="F34" s="10"/>
    </row>
    <row r="35" spans="1:6" ht="18">
      <c r="A35" s="61"/>
      <c r="B35" s="60" t="s">
        <v>60</v>
      </c>
      <c r="C35" s="71"/>
      <c r="D35" s="71"/>
      <c r="E35" s="24"/>
      <c r="F35" s="10"/>
    </row>
    <row r="36" spans="1:10" ht="15">
      <c r="A36" s="64"/>
      <c r="B36" s="64"/>
      <c r="C36" s="106"/>
      <c r="D36" s="107">
        <f>-820</f>
        <v>-820</v>
      </c>
      <c r="E36" s="17"/>
      <c r="F36" s="4"/>
      <c r="J36" s="27"/>
    </row>
    <row r="37" spans="1:6" ht="15.75">
      <c r="A37" s="53" t="s">
        <v>15</v>
      </c>
      <c r="B37" s="49"/>
      <c r="C37" s="108">
        <f>SUM(C26+C32)</f>
        <v>-540.95</v>
      </c>
      <c r="D37" s="108">
        <f>SUM(D26+D32+D36)</f>
        <v>-1360.95</v>
      </c>
      <c r="E37" s="11"/>
      <c r="F37" s="4"/>
    </row>
    <row r="38" spans="1:6" s="25" customFormat="1" ht="15.75">
      <c r="A38" s="81"/>
      <c r="B38" s="62"/>
      <c r="C38" s="68"/>
      <c r="D38" s="66"/>
      <c r="E38" s="11"/>
      <c r="F38" s="4"/>
    </row>
    <row r="39" spans="1:6" ht="15.75">
      <c r="A39" s="83" t="s">
        <v>3</v>
      </c>
      <c r="B39" s="89"/>
      <c r="C39" s="90"/>
      <c r="D39" s="91"/>
      <c r="E39" s="17"/>
      <c r="F39" s="4"/>
    </row>
    <row r="40" spans="1:8" ht="16.5" thickBot="1">
      <c r="A40" s="92" t="s">
        <v>61</v>
      </c>
      <c r="B40" s="53"/>
      <c r="C40" s="67">
        <v>540</v>
      </c>
      <c r="D40" s="67">
        <v>540</v>
      </c>
      <c r="E40" s="17"/>
      <c r="F40" s="2" t="s">
        <v>50</v>
      </c>
      <c r="H40" s="25"/>
    </row>
    <row r="41" spans="1:6" ht="15">
      <c r="A41" s="62"/>
      <c r="B41" s="29"/>
      <c r="C41" s="29"/>
      <c r="D41" s="29"/>
      <c r="E41" s="17"/>
      <c r="F41" s="4"/>
    </row>
    <row r="42" spans="1:5" ht="15.75">
      <c r="A42" s="53" t="s">
        <v>6</v>
      </c>
      <c r="B42" s="49"/>
      <c r="C42" s="65">
        <f>SUM(C40+C37)</f>
        <v>-0.9500000000000455</v>
      </c>
      <c r="D42" s="65">
        <f>SUM(D40+D37)</f>
        <v>-820.95</v>
      </c>
      <c r="E42" s="11"/>
    </row>
    <row r="43" spans="1:6" ht="15">
      <c r="A43" s="3"/>
      <c r="E43" s="4"/>
      <c r="F43" s="3"/>
    </row>
    <row r="44" spans="1:5" ht="15.75">
      <c r="A44" s="11" t="s">
        <v>80</v>
      </c>
      <c r="E44" s="14"/>
    </row>
    <row r="45" spans="1:5" ht="15">
      <c r="A45" s="8"/>
      <c r="E45" s="14"/>
    </row>
    <row r="46" spans="1:7" ht="15.75">
      <c r="A46" s="72" t="s">
        <v>55</v>
      </c>
      <c r="B46" s="72" t="s">
        <v>52</v>
      </c>
      <c r="C46" s="72" t="s">
        <v>53</v>
      </c>
      <c r="D46" s="72" t="s">
        <v>51</v>
      </c>
      <c r="E46" s="73"/>
      <c r="F46" s="73" t="s">
        <v>54</v>
      </c>
      <c r="G46" s="72"/>
    </row>
    <row r="47" spans="1:7" ht="15">
      <c r="A47" s="74">
        <v>675</v>
      </c>
      <c r="B47" s="75">
        <v>0.061</v>
      </c>
      <c r="C47" s="74">
        <f>SUM(A47*B47)</f>
        <v>41.175</v>
      </c>
      <c r="D47" s="76">
        <v>20</v>
      </c>
      <c r="E47" s="4"/>
      <c r="F47" s="77">
        <f>SUM(C47*D47)</f>
        <v>823.5</v>
      </c>
      <c r="G47" s="3"/>
    </row>
    <row r="48" spans="1:7" ht="15">
      <c r="A48" s="125" t="s">
        <v>74</v>
      </c>
      <c r="B48" s="3"/>
      <c r="C48" s="3"/>
      <c r="D48" s="3"/>
      <c r="E48" s="4"/>
      <c r="F48" s="3"/>
      <c r="G48" s="3"/>
    </row>
  </sheetData>
  <mergeCells count="4">
    <mergeCell ref="C9:D9"/>
    <mergeCell ref="A2:H2"/>
    <mergeCell ref="A3:H3"/>
    <mergeCell ref="C4:D4"/>
  </mergeCells>
  <printOptions gridLines="1"/>
  <pageMargins left="0.75" right="0.75" top="0.5" bottom="0.5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D35" sqref="D35"/>
    </sheetView>
  </sheetViews>
  <sheetFormatPr defaultColWidth="9.140625" defaultRowHeight="12.75"/>
  <cols>
    <col min="1" max="1" width="27.00390625" style="0" customWidth="1"/>
    <col min="2" max="2" width="21.8515625" style="0" customWidth="1"/>
    <col min="3" max="3" width="29.7109375" style="0" customWidth="1"/>
    <col min="4" max="4" width="21.7109375" style="0" customWidth="1"/>
    <col min="5" max="5" width="22.7109375" style="0" customWidth="1"/>
    <col min="6" max="6" width="19.421875" style="0" customWidth="1"/>
    <col min="7" max="7" width="26.28125" style="0" customWidth="1"/>
    <col min="8" max="8" width="21.28125" style="0" customWidth="1"/>
  </cols>
  <sheetData>
    <row r="1" spans="1:5" ht="21.75" thickBot="1" thickTop="1">
      <c r="A1" s="41" t="s">
        <v>17</v>
      </c>
      <c r="B1" s="39"/>
      <c r="C1" s="39"/>
      <c r="D1" s="39"/>
      <c r="E1" s="42"/>
    </row>
    <row r="2" spans="1:5" s="25" customFormat="1" ht="13.5" thickTop="1">
      <c r="A2" s="33"/>
      <c r="B2" s="33"/>
      <c r="C2" s="33"/>
      <c r="D2" s="33"/>
      <c r="E2" s="34"/>
    </row>
    <row r="3" spans="1:5" ht="12.75">
      <c r="A3" s="33"/>
      <c r="B3" s="33" t="s">
        <v>23</v>
      </c>
      <c r="C3" s="33" t="s">
        <v>23</v>
      </c>
      <c r="D3" s="33" t="s">
        <v>23</v>
      </c>
      <c r="E3" s="34"/>
    </row>
    <row r="4" spans="1:5" ht="12.75">
      <c r="A4" s="33"/>
      <c r="B4" s="33" t="s">
        <v>21</v>
      </c>
      <c r="C4" s="33" t="s">
        <v>22</v>
      </c>
      <c r="D4" s="33" t="s">
        <v>24</v>
      </c>
      <c r="E4" s="34"/>
    </row>
    <row r="5" spans="1:5" ht="12.75">
      <c r="A5" s="113" t="s">
        <v>18</v>
      </c>
      <c r="B5" s="114">
        <v>15</v>
      </c>
      <c r="C5" s="115">
        <v>15</v>
      </c>
      <c r="D5" s="114">
        <f>SUM(B5*C5)</f>
        <v>225</v>
      </c>
      <c r="E5" s="34"/>
    </row>
    <row r="6" spans="1:5" ht="12.75">
      <c r="A6" s="113" t="s">
        <v>19</v>
      </c>
      <c r="B6" s="114">
        <v>10</v>
      </c>
      <c r="C6" s="115">
        <v>5</v>
      </c>
      <c r="D6" s="114">
        <f>SUM(B6*C6)</f>
        <v>50</v>
      </c>
      <c r="E6" s="34"/>
    </row>
    <row r="7" spans="1:5" ht="12.75">
      <c r="A7" s="113" t="s">
        <v>20</v>
      </c>
      <c r="B7" s="114">
        <v>45</v>
      </c>
      <c r="C7" s="115">
        <v>10</v>
      </c>
      <c r="D7" s="114">
        <f>SUM(B7*C7)</f>
        <v>450</v>
      </c>
      <c r="E7" s="34"/>
    </row>
    <row r="8" spans="1:5" ht="12.75">
      <c r="A8" s="33"/>
      <c r="B8" s="35"/>
      <c r="C8" s="36"/>
      <c r="D8" s="35"/>
      <c r="E8" s="34"/>
    </row>
    <row r="9" spans="1:5" ht="12.75">
      <c r="A9" s="34"/>
      <c r="B9" s="34"/>
      <c r="C9" s="33" t="s">
        <v>23</v>
      </c>
      <c r="D9" s="37"/>
      <c r="E9" s="34"/>
    </row>
    <row r="10" spans="1:5" ht="12.75">
      <c r="A10" s="33" t="s">
        <v>29</v>
      </c>
      <c r="B10" s="34"/>
      <c r="C10" s="33" t="s">
        <v>30</v>
      </c>
      <c r="D10" s="34"/>
      <c r="E10" s="33" t="s">
        <v>31</v>
      </c>
    </row>
    <row r="11" spans="1:5" ht="12.75">
      <c r="A11" s="33" t="s">
        <v>27</v>
      </c>
      <c r="B11" s="33" t="s">
        <v>26</v>
      </c>
      <c r="C11" s="33" t="s">
        <v>33</v>
      </c>
      <c r="D11" s="33" t="s">
        <v>35</v>
      </c>
      <c r="E11" s="33" t="s">
        <v>36</v>
      </c>
    </row>
    <row r="12" spans="1:5" ht="12.75">
      <c r="A12" s="33" t="s">
        <v>28</v>
      </c>
      <c r="B12" s="33" t="s">
        <v>25</v>
      </c>
      <c r="C12" s="33" t="s">
        <v>32</v>
      </c>
      <c r="D12" s="33" t="s">
        <v>34</v>
      </c>
      <c r="E12" s="33" t="s">
        <v>32</v>
      </c>
    </row>
    <row r="13" spans="1:8" ht="14.25">
      <c r="A13" s="114">
        <f>SUM(D5+D7)</f>
        <v>675</v>
      </c>
      <c r="B13" s="116">
        <v>0.04</v>
      </c>
      <c r="C13" s="114">
        <f>SUM(B13*A13)</f>
        <v>27</v>
      </c>
      <c r="D13" s="115">
        <v>20</v>
      </c>
      <c r="E13" s="114">
        <f>SUM(C13*D13)</f>
        <v>540</v>
      </c>
      <c r="F13" s="29"/>
      <c r="G13" s="29"/>
      <c r="H13" s="29"/>
    </row>
    <row r="14" spans="2:8" ht="15" thickBot="1">
      <c r="B14" s="29"/>
      <c r="C14" s="29"/>
      <c r="D14" s="29"/>
      <c r="E14" s="29"/>
      <c r="F14" s="29"/>
      <c r="G14" s="29"/>
      <c r="H14" s="29"/>
    </row>
    <row r="15" spans="1:5" ht="14.25" thickBot="1" thickTop="1">
      <c r="A15" s="38" t="s">
        <v>71</v>
      </c>
      <c r="B15" s="39" t="s">
        <v>40</v>
      </c>
      <c r="C15" s="109"/>
      <c r="D15" s="42"/>
      <c r="E15" s="43"/>
    </row>
    <row r="16" spans="1:8" ht="13.5" thickTop="1">
      <c r="A16" s="40"/>
      <c r="B16" s="40"/>
      <c r="C16" s="40"/>
      <c r="D16" s="40"/>
      <c r="E16" s="40"/>
      <c r="F16" s="25"/>
      <c r="G16" s="25"/>
      <c r="H16" s="25"/>
    </row>
    <row r="17" spans="1:5" ht="12.75">
      <c r="A17" s="30" t="s">
        <v>37</v>
      </c>
      <c r="B17" s="30" t="s">
        <v>39</v>
      </c>
      <c r="C17" s="30" t="s">
        <v>66</v>
      </c>
      <c r="D17" s="120"/>
      <c r="E17" s="120"/>
    </row>
    <row r="18" spans="1:5" ht="12.75">
      <c r="A18" s="30" t="s">
        <v>38</v>
      </c>
      <c r="B18" s="30" t="s">
        <v>23</v>
      </c>
      <c r="C18" s="30" t="s">
        <v>23</v>
      </c>
      <c r="D18" s="120"/>
      <c r="E18" s="120"/>
    </row>
    <row r="19" spans="1:9" ht="12.75">
      <c r="A19" s="117">
        <v>0.2</v>
      </c>
      <c r="B19" s="118">
        <v>10</v>
      </c>
      <c r="C19" s="117">
        <f>SUM(A19*B19)</f>
        <v>2</v>
      </c>
      <c r="D19" s="120"/>
      <c r="E19" s="120"/>
      <c r="I19" s="28"/>
    </row>
    <row r="20" spans="1:5" ht="12.75">
      <c r="A20" s="40"/>
      <c r="B20" s="40"/>
      <c r="C20" s="40"/>
      <c r="D20" s="40"/>
      <c r="E20" s="40"/>
    </row>
    <row r="21" spans="1:5" ht="12.75">
      <c r="A21" s="40"/>
      <c r="B21" s="40"/>
      <c r="C21" s="40"/>
      <c r="D21" s="40"/>
      <c r="E21" s="30" t="s">
        <v>64</v>
      </c>
    </row>
    <row r="22" spans="1:5" ht="12.75">
      <c r="A22" s="30" t="s">
        <v>41</v>
      </c>
      <c r="B22" s="30" t="s">
        <v>21</v>
      </c>
      <c r="C22" s="30" t="s">
        <v>65</v>
      </c>
      <c r="D22" s="30" t="s">
        <v>39</v>
      </c>
      <c r="E22" s="30" t="s">
        <v>63</v>
      </c>
    </row>
    <row r="23" spans="1:5" ht="12.75">
      <c r="A23" s="118">
        <v>0.0193</v>
      </c>
      <c r="B23" s="117">
        <v>45</v>
      </c>
      <c r="C23" s="117">
        <f>SUM(A23*B23)</f>
        <v>0.8685</v>
      </c>
      <c r="D23" s="119">
        <v>10</v>
      </c>
      <c r="E23" s="117">
        <f>SUM(C23*D23)</f>
        <v>8.685</v>
      </c>
    </row>
    <row r="24" spans="1:5" ht="12.75">
      <c r="A24" s="121"/>
      <c r="B24" s="122"/>
      <c r="C24" s="122"/>
      <c r="D24" s="123"/>
      <c r="E24" s="122"/>
    </row>
    <row r="25" spans="1:5" ht="12.75">
      <c r="A25" s="30" t="s">
        <v>70</v>
      </c>
      <c r="B25" s="40"/>
      <c r="C25" s="120"/>
      <c r="D25" s="40"/>
      <c r="E25" s="40"/>
    </row>
    <row r="26" spans="1:5" ht="12.75">
      <c r="A26" s="117">
        <f>SUM(A19+C23)</f>
        <v>1.0685</v>
      </c>
      <c r="B26" s="120"/>
      <c r="C26" s="120"/>
      <c r="D26" s="30"/>
      <c r="E26" s="40"/>
    </row>
    <row r="27" spans="1:5" ht="12.75">
      <c r="A27" s="120"/>
      <c r="B27" s="120"/>
      <c r="C27" s="120"/>
      <c r="D27" s="40"/>
      <c r="E27" s="40"/>
    </row>
    <row r="28" spans="1:5" ht="12.75">
      <c r="A28" s="40"/>
      <c r="B28" s="30" t="s">
        <v>69</v>
      </c>
      <c r="C28" s="40"/>
      <c r="D28" s="40"/>
      <c r="E28" s="30" t="s">
        <v>72</v>
      </c>
    </row>
    <row r="29" spans="1:5" ht="12.75">
      <c r="A29" s="40"/>
      <c r="B29" s="30" t="s">
        <v>75</v>
      </c>
      <c r="C29" s="40"/>
      <c r="D29" s="30" t="s">
        <v>67</v>
      </c>
      <c r="E29" s="30" t="s">
        <v>73</v>
      </c>
    </row>
    <row r="30" spans="1:5" ht="12.75">
      <c r="A30" s="40"/>
      <c r="B30" s="117">
        <f>SUM(C19+E23)</f>
        <v>10.685</v>
      </c>
      <c r="C30" s="124"/>
      <c r="D30" s="118">
        <v>20</v>
      </c>
      <c r="E30" s="117">
        <f>SUM(B30*D30)</f>
        <v>213.70000000000002</v>
      </c>
    </row>
    <row r="31" spans="1:6" ht="12.75">
      <c r="A31" s="13"/>
      <c r="B31" s="13"/>
      <c r="C31" s="13"/>
      <c r="D31" s="13"/>
      <c r="E31" s="13"/>
      <c r="F31" s="13"/>
    </row>
    <row r="32" ht="13.5" thickBot="1"/>
    <row r="33" spans="1:2" ht="14.25" thickBot="1" thickTop="1">
      <c r="A33" s="38" t="s">
        <v>68</v>
      </c>
      <c r="B33" s="110"/>
    </row>
    <row r="34" spans="1:2" ht="16.5" customHeight="1" thickTop="1">
      <c r="A34" s="111" t="s">
        <v>77</v>
      </c>
      <c r="B34" s="132" t="s">
        <v>76</v>
      </c>
    </row>
    <row r="35" spans="1:2" ht="32.25" thickBot="1">
      <c r="A35" s="112" t="s">
        <v>62</v>
      </c>
      <c r="B35" s="133"/>
    </row>
    <row r="36" ht="13.5" thickTop="1"/>
  </sheetData>
  <mergeCells count="1">
    <mergeCell ref="B34:B35"/>
  </mergeCells>
  <printOptions/>
  <pageMargins left="0.5" right="0.5" top="0.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Danielle Surkatty</cp:lastModifiedBy>
  <cp:lastPrinted>2009-01-25T19:33:06Z</cp:lastPrinted>
  <dcterms:created xsi:type="dcterms:W3CDTF">2006-12-14T22:45:31Z</dcterms:created>
  <dcterms:modified xsi:type="dcterms:W3CDTF">2009-02-09T19:17:56Z</dcterms:modified>
  <cp:category/>
  <cp:version/>
  <cp:contentType/>
  <cp:contentStatus/>
</cp:coreProperties>
</file>